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Netze\NM\Netznutzung Gas\Standardlastprofile in BelVis\"/>
    </mc:Choice>
  </mc:AlternateContent>
  <bookViews>
    <workbookView xWindow="0" yWindow="0" windowWidth="19200" windowHeight="11745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R12" i="7" l="1"/>
  <c r="S12" i="7"/>
  <c r="X12" i="7" s="1"/>
  <c r="T12" i="7"/>
  <c r="U12" i="7"/>
  <c r="V12" i="7"/>
  <c r="W12" i="7"/>
  <c r="R13" i="7"/>
  <c r="S13" i="7"/>
  <c r="T13" i="7"/>
  <c r="U13" i="7"/>
  <c r="V13" i="7"/>
  <c r="X13" i="7" s="1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E7" i="18"/>
  <c r="E6" i="18"/>
  <c r="E4" i="18"/>
  <c r="E7" i="17"/>
  <c r="E6" i="17"/>
  <c r="E4" i="17"/>
  <c r="C33" i="15"/>
  <c r="C32" i="15"/>
  <c r="C29" i="15"/>
  <c r="C28" i="15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G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/>
  <c r="H31" i="18" s="1"/>
  <c r="T23" i="18"/>
  <c r="N19" i="18"/>
  <c r="M19" i="18"/>
  <c r="L19" i="18"/>
  <c r="K19" i="18"/>
  <c r="J19" i="18"/>
  <c r="I19" i="18"/>
  <c r="H19" i="18"/>
  <c r="D22" i="18" s="1"/>
  <c r="G19" i="18"/>
  <c r="F19" i="18"/>
  <c r="E19" i="18"/>
  <c r="F11" i="18"/>
  <c r="F9" i="18"/>
  <c r="F53" i="18"/>
  <c r="M63" i="18"/>
  <c r="I53" i="18"/>
  <c r="E53" i="18"/>
  <c r="J53" i="18"/>
  <c r="F63" i="18"/>
  <c r="G53" i="18"/>
  <c r="M53" i="18"/>
  <c r="N63" i="18"/>
  <c r="K21" i="18"/>
  <c r="L31" i="18"/>
  <c r="K31" i="18"/>
  <c r="N31" i="18"/>
  <c r="F31" i="18"/>
  <c r="I31" i="18"/>
  <c r="H63" i="18"/>
  <c r="D24" i="15"/>
  <c r="C23" i="15"/>
  <c r="F69" i="17"/>
  <c r="G69" i="17"/>
  <c r="H69" i="17"/>
  <c r="I69" i="17"/>
  <c r="J69" i="17"/>
  <c r="K69" i="17"/>
  <c r="L69" i="17"/>
  <c r="M69" i="17"/>
  <c r="N69" i="17"/>
  <c r="E69" i="17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X11" i="7" s="1"/>
  <c r="R11" i="7"/>
  <c r="G57" i="17"/>
  <c r="H57" i="17"/>
  <c r="I57" i="17"/>
  <c r="J57" i="17"/>
  <c r="K57" i="17"/>
  <c r="L57" i="17"/>
  <c r="M57" i="17"/>
  <c r="N57" i="17"/>
  <c r="F62" i="17"/>
  <c r="H63" i="17"/>
  <c r="G53" i="17"/>
  <c r="F66" i="17"/>
  <c r="F65" i="17" s="1"/>
  <c r="G66" i="17"/>
  <c r="H66" i="17"/>
  <c r="I66" i="17"/>
  <c r="J66" i="17"/>
  <c r="K66" i="17"/>
  <c r="L66" i="17"/>
  <c r="M66" i="17"/>
  <c r="N66" i="17"/>
  <c r="N65" i="17" s="1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D56" i="17" s="1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D22" i="17" s="1"/>
  <c r="F29" i="17"/>
  <c r="G29" i="17"/>
  <c r="H29" i="17"/>
  <c r="I29" i="17"/>
  <c r="D32" i="17" s="1"/>
  <c r="J29" i="17"/>
  <c r="K29" i="17"/>
  <c r="L29" i="17"/>
  <c r="M29" i="17"/>
  <c r="N29" i="17"/>
  <c r="E29" i="17"/>
  <c r="T23" i="17"/>
  <c r="E67" i="17"/>
  <c r="E59" i="17"/>
  <c r="E57" i="17"/>
  <c r="E68" i="17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F21" i="17"/>
  <c r="D66" i="17"/>
  <c r="K65" i="17" s="1"/>
  <c r="H65" i="17"/>
  <c r="J65" i="17"/>
  <c r="J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/>
  <c r="C5" i="1" s="1"/>
  <c r="C7" i="1"/>
  <c r="J8" i="7"/>
  <c r="D8" i="7"/>
  <c r="D8" i="15"/>
  <c r="C4" i="1"/>
  <c r="C6" i="1"/>
  <c r="D5" i="7"/>
  <c r="D7" i="7"/>
  <c r="D7" i="15"/>
  <c r="D5" i="15"/>
  <c r="E10" i="1"/>
  <c r="C20" i="15"/>
  <c r="C19" i="15"/>
  <c r="M9" i="4"/>
  <c r="A93" i="8"/>
  <c r="B93" i="8"/>
  <c r="A94" i="8"/>
  <c r="C94" i="8"/>
  <c r="A4" i="8"/>
  <c r="B4" i="8"/>
  <c r="A5" i="8"/>
  <c r="B5" i="8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/>
  <c r="A13" i="8"/>
  <c r="B13" i="8" s="1"/>
  <c r="A14" i="8"/>
  <c r="C14" i="8"/>
  <c r="A15" i="8"/>
  <c r="C15" i="8" s="1"/>
  <c r="A16" i="8"/>
  <c r="B16" i="8" s="1"/>
  <c r="A17" i="8"/>
  <c r="B17" i="8" s="1"/>
  <c r="A18" i="8"/>
  <c r="C18" i="8" s="1"/>
  <c r="A19" i="8"/>
  <c r="B19" i="8" s="1"/>
  <c r="A20" i="8"/>
  <c r="C20" i="8" s="1"/>
  <c r="B20" i="8"/>
  <c r="A21" i="8"/>
  <c r="B21" i="8" s="1"/>
  <c r="A22" i="8"/>
  <c r="C22" i="8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/>
  <c r="A29" i="8"/>
  <c r="B29" i="8" s="1"/>
  <c r="A30" i="8"/>
  <c r="C30" i="8"/>
  <c r="A31" i="8"/>
  <c r="C31" i="8" s="1"/>
  <c r="A32" i="8"/>
  <c r="B32" i="8" s="1"/>
  <c r="A33" i="8"/>
  <c r="B33" i="8" s="1"/>
  <c r="A34" i="8"/>
  <c r="C34" i="8" s="1"/>
  <c r="A35" i="8"/>
  <c r="B35" i="8" s="1"/>
  <c r="A36" i="8"/>
  <c r="C36" i="8" s="1"/>
  <c r="B36" i="8"/>
  <c r="A37" i="8"/>
  <c r="B37" i="8" s="1"/>
  <c r="A38" i="8"/>
  <c r="C38" i="8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/>
  <c r="A45" i="8"/>
  <c r="B45" i="8" s="1"/>
  <c r="A46" i="8"/>
  <c r="C46" i="8"/>
  <c r="A47" i="8"/>
  <c r="C47" i="8" s="1"/>
  <c r="A48" i="8"/>
  <c r="B48" i="8" s="1"/>
  <c r="A49" i="8"/>
  <c r="B49" i="8" s="1"/>
  <c r="A50" i="8"/>
  <c r="C50" i="8" s="1"/>
  <c r="A51" i="8"/>
  <c r="B51" i="8" s="1"/>
  <c r="A52" i="8"/>
  <c r="C52" i="8" s="1"/>
  <c r="B52" i="8"/>
  <c r="A53" i="8"/>
  <c r="B53" i="8" s="1"/>
  <c r="A54" i="8"/>
  <c r="C54" i="8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/>
  <c r="A61" i="8"/>
  <c r="B61" i="8" s="1"/>
  <c r="A62" i="8"/>
  <c r="C62" i="8"/>
  <c r="A63" i="8"/>
  <c r="C63" i="8" s="1"/>
  <c r="A64" i="8"/>
  <c r="B64" i="8" s="1"/>
  <c r="A65" i="8"/>
  <c r="B65" i="8" s="1"/>
  <c r="A66" i="8"/>
  <c r="C66" i="8" s="1"/>
  <c r="A67" i="8"/>
  <c r="B67" i="8" s="1"/>
  <c r="A68" i="8"/>
  <c r="C68" i="8" s="1"/>
  <c r="B68" i="8"/>
  <c r="A69" i="8"/>
  <c r="B69" i="8" s="1"/>
  <c r="A70" i="8"/>
  <c r="C70" i="8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/>
  <c r="A77" i="8"/>
  <c r="B77" i="8" s="1"/>
  <c r="A78" i="8"/>
  <c r="C78" i="8"/>
  <c r="A79" i="8"/>
  <c r="B79" i="8" s="1"/>
  <c r="A80" i="8"/>
  <c r="B80" i="8" s="1"/>
  <c r="A81" i="8"/>
  <c r="B81" i="8" s="1"/>
  <c r="A82" i="8"/>
  <c r="C82" i="8" s="1"/>
  <c r="A83" i="8"/>
  <c r="B83" i="8"/>
  <c r="A84" i="8"/>
  <c r="B84" i="8" s="1"/>
  <c r="A85" i="8"/>
  <c r="B85" i="8"/>
  <c r="A86" i="8"/>
  <c r="C86" i="8" s="1"/>
  <c r="A87" i="8"/>
  <c r="B87" i="8"/>
  <c r="A88" i="8"/>
  <c r="B88" i="8" s="1"/>
  <c r="A89" i="8"/>
  <c r="B89" i="8"/>
  <c r="A90" i="8"/>
  <c r="C90" i="8" s="1"/>
  <c r="A91" i="8"/>
  <c r="C91" i="8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1" i="4" s="1"/>
  <c r="M20" i="4"/>
  <c r="M19" i="4"/>
  <c r="M16" i="4"/>
  <c r="M18" i="4"/>
  <c r="M17" i="4"/>
  <c r="M15" i="4"/>
  <c r="M14" i="4"/>
  <c r="M13" i="4"/>
  <c r="M12" i="4"/>
  <c r="M11" i="4"/>
  <c r="C11" i="8"/>
  <c r="C8" i="8"/>
  <c r="C3" i="8"/>
  <c r="B3" i="8"/>
  <c r="C6" i="8"/>
  <c r="B6" i="8"/>
  <c r="C43" i="8"/>
  <c r="B59" i="8"/>
  <c r="B27" i="8"/>
  <c r="C51" i="8"/>
  <c r="C19" i="8"/>
  <c r="B15" i="8"/>
  <c r="C4" i="8"/>
  <c r="C67" i="8"/>
  <c r="C35" i="8"/>
  <c r="B55" i="8"/>
  <c r="B94" i="8"/>
  <c r="C83" i="8"/>
  <c r="B75" i="8"/>
  <c r="C64" i="8"/>
  <c r="C60" i="8"/>
  <c r="C56" i="8"/>
  <c r="C48" i="8"/>
  <c r="C44" i="8"/>
  <c r="C40" i="8"/>
  <c r="C32" i="8"/>
  <c r="C28" i="8"/>
  <c r="C24" i="8"/>
  <c r="C16" i="8"/>
  <c r="C12" i="8"/>
  <c r="C80" i="8"/>
  <c r="B62" i="8"/>
  <c r="B58" i="8"/>
  <c r="B54" i="8"/>
  <c r="B46" i="8"/>
  <c r="B42" i="8"/>
  <c r="B38" i="8"/>
  <c r="B30" i="8"/>
  <c r="B26" i="8"/>
  <c r="B22" i="8"/>
  <c r="B14" i="8"/>
  <c r="B10" i="8"/>
  <c r="B91" i="8"/>
  <c r="C87" i="8"/>
  <c r="C71" i="8"/>
  <c r="C76" i="8"/>
  <c r="B78" i="8"/>
  <c r="B70" i="8"/>
  <c r="C93" i="8"/>
  <c r="C89" i="8"/>
  <c r="C85" i="8"/>
  <c r="C77" i="8"/>
  <c r="C73" i="8"/>
  <c r="C69" i="8"/>
  <c r="C61" i="8"/>
  <c r="C57" i="8"/>
  <c r="C53" i="8"/>
  <c r="C45" i="8"/>
  <c r="C41" i="8"/>
  <c r="C37" i="8"/>
  <c r="C29" i="8"/>
  <c r="C25" i="8"/>
  <c r="C21" i="8"/>
  <c r="C13" i="8"/>
  <c r="C9" i="8"/>
  <c r="C5" i="8"/>
  <c r="M8" i="4"/>
  <c r="M7" i="4"/>
  <c r="J11" i="7" l="1"/>
  <c r="G31" i="17"/>
  <c r="L31" i="17"/>
  <c r="J31" i="17"/>
  <c r="F31" i="17"/>
  <c r="M31" i="17"/>
  <c r="N31" i="17"/>
  <c r="H31" i="17"/>
  <c r="K31" i="17"/>
  <c r="I31" i="17"/>
  <c r="B82" i="8"/>
  <c r="C92" i="8"/>
  <c r="B39" i="8"/>
  <c r="B63" i="8"/>
  <c r="M55" i="17"/>
  <c r="K55" i="17"/>
  <c r="H55" i="17"/>
  <c r="C17" i="8"/>
  <c r="C33" i="8"/>
  <c r="C49" i="8"/>
  <c r="C65" i="8"/>
  <c r="C81" i="8"/>
  <c r="B86" i="8"/>
  <c r="C88" i="8"/>
  <c r="B18" i="8"/>
  <c r="N11" i="7" s="1"/>
  <c r="B34" i="8"/>
  <c r="B50" i="8"/>
  <c r="B66" i="8"/>
  <c r="C72" i="8"/>
  <c r="C79" i="8"/>
  <c r="B31" i="8"/>
  <c r="B47" i="8"/>
  <c r="F14" i="7"/>
  <c r="K14" i="7"/>
  <c r="O14" i="7"/>
  <c r="H14" i="7"/>
  <c r="L14" i="7"/>
  <c r="P14" i="7"/>
  <c r="H15" i="7"/>
  <c r="I14" i="7"/>
  <c r="M14" i="7"/>
  <c r="J14" i="7"/>
  <c r="N14" i="7"/>
  <c r="L55" i="17"/>
  <c r="I55" i="17"/>
  <c r="D56" i="18"/>
  <c r="B74" i="8"/>
  <c r="B90" i="8"/>
  <c r="C84" i="8"/>
  <c r="B23" i="8"/>
  <c r="I11" i="7" s="1"/>
  <c r="C7" i="8"/>
  <c r="F55" i="17"/>
  <c r="M65" i="17"/>
  <c r="G65" i="17"/>
  <c r="E65" i="17" s="1"/>
  <c r="K21" i="17"/>
  <c r="I21" i="17"/>
  <c r="H21" i="17"/>
  <c r="J21" i="17"/>
  <c r="G21" i="17"/>
  <c r="L21" i="17"/>
  <c r="N21" i="17"/>
  <c r="N55" i="17"/>
  <c r="L65" i="17"/>
  <c r="F21" i="18"/>
  <c r="H21" i="18"/>
  <c r="N21" i="18"/>
  <c r="I21" i="18"/>
  <c r="G21" i="18"/>
  <c r="J21" i="18"/>
  <c r="L21" i="18"/>
  <c r="G55" i="17"/>
  <c r="I65" i="17"/>
  <c r="M21" i="17"/>
  <c r="M21" i="18"/>
  <c r="L63" i="18"/>
  <c r="J63" i="18"/>
  <c r="M31" i="18"/>
  <c r="G31" i="18"/>
  <c r="E31" i="18" s="1"/>
  <c r="X16" i="7"/>
  <c r="X14" i="7"/>
  <c r="E63" i="18"/>
  <c r="H53" i="18"/>
  <c r="J31" i="18"/>
  <c r="I63" i="18"/>
  <c r="K63" i="18"/>
  <c r="N53" i="18"/>
  <c r="X17" i="7"/>
  <c r="X15" i="7"/>
  <c r="D6" i="7"/>
  <c r="E5" i="17"/>
  <c r="D6" i="15"/>
  <c r="E5" i="18"/>
  <c r="D66" i="18" l="1"/>
  <c r="F55" i="18"/>
  <c r="N55" i="18"/>
  <c r="G55" i="18"/>
  <c r="M55" i="18"/>
  <c r="L55" i="18"/>
  <c r="H55" i="18"/>
  <c r="I55" i="18"/>
  <c r="J55" i="18"/>
  <c r="K55" i="18"/>
  <c r="J17" i="7"/>
  <c r="J15" i="7"/>
  <c r="L13" i="7"/>
  <c r="M17" i="7"/>
  <c r="M15" i="7"/>
  <c r="O13" i="7"/>
  <c r="H12" i="7"/>
  <c r="P16" i="7"/>
  <c r="L15" i="7"/>
  <c r="K12" i="7"/>
  <c r="K17" i="7"/>
  <c r="F16" i="7"/>
  <c r="I13" i="7"/>
  <c r="E21" i="18"/>
  <c r="N16" i="7"/>
  <c r="H13" i="7"/>
  <c r="I17" i="7"/>
  <c r="I15" i="7"/>
  <c r="Q15" i="7" s="1"/>
  <c r="K13" i="7"/>
  <c r="P17" i="7"/>
  <c r="L16" i="7"/>
  <c r="N13" i="7"/>
  <c r="F17" i="7"/>
  <c r="L11" i="7"/>
  <c r="E55" i="17"/>
  <c r="J16" i="7"/>
  <c r="M12" i="7"/>
  <c r="M16" i="7"/>
  <c r="P12" i="7"/>
  <c r="L17" i="7"/>
  <c r="H16" i="7"/>
  <c r="J13" i="7"/>
  <c r="F11" i="7"/>
  <c r="O16" i="7"/>
  <c r="K15" i="7"/>
  <c r="J12" i="7"/>
  <c r="O11" i="7"/>
  <c r="H11" i="7"/>
  <c r="F12" i="7"/>
  <c r="O15" i="7"/>
  <c r="N12" i="7"/>
  <c r="E21" i="17"/>
  <c r="N17" i="7"/>
  <c r="N15" i="7"/>
  <c r="P13" i="7"/>
  <c r="I12" i="7"/>
  <c r="I16" i="7"/>
  <c r="Q16" i="7" s="1"/>
  <c r="Q14" i="7"/>
  <c r="L12" i="7"/>
  <c r="H17" i="7"/>
  <c r="P15" i="7"/>
  <c r="O12" i="7"/>
  <c r="O17" i="7"/>
  <c r="K16" i="7"/>
  <c r="F15" i="7"/>
  <c r="M13" i="7"/>
  <c r="F13" i="7"/>
  <c r="M11" i="7"/>
  <c r="K11" i="7"/>
  <c r="E31" i="17"/>
  <c r="P11" i="7"/>
  <c r="C12" i="7"/>
  <c r="C34" i="7"/>
  <c r="C27" i="7"/>
  <c r="C24" i="7"/>
  <c r="C15" i="7"/>
  <c r="C37" i="7"/>
  <c r="C31" i="7"/>
  <c r="C41" i="7"/>
  <c r="C22" i="7"/>
  <c r="C28" i="7"/>
  <c r="C19" i="7"/>
  <c r="C30" i="7"/>
  <c r="C23" i="7"/>
  <c r="C32" i="7"/>
  <c r="C25" i="7"/>
  <c r="C38" i="7"/>
  <c r="C26" i="7"/>
  <c r="C39" i="7"/>
  <c r="C13" i="7"/>
  <c r="C36" i="7"/>
  <c r="C17" i="7"/>
  <c r="C20" i="7"/>
  <c r="C18" i="7"/>
  <c r="C40" i="7"/>
  <c r="C29" i="7"/>
  <c r="C16" i="7"/>
  <c r="C33" i="7"/>
  <c r="C35" i="7"/>
  <c r="C21" i="7"/>
  <c r="C14" i="7"/>
  <c r="Q12" i="7" l="1"/>
  <c r="K65" i="18"/>
  <c r="L65" i="18"/>
  <c r="H65" i="18"/>
  <c r="I65" i="18"/>
  <c r="N65" i="18"/>
  <c r="F65" i="18"/>
  <c r="M65" i="18"/>
  <c r="G65" i="18"/>
  <c r="J65" i="18"/>
  <c r="Q17" i="7"/>
  <c r="Q11" i="7"/>
  <c r="Q13" i="7"/>
  <c r="E55" i="18"/>
  <c r="E65" i="18" l="1"/>
</calcChain>
</file>

<file path=xl/sharedStrings.xml><?xml version="1.0" encoding="utf-8"?>
<sst xmlns="http://schemas.openxmlformats.org/spreadsheetml/2006/main" count="1354" uniqueCount="668">
  <si>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</si>
  <si>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</si>
  <si>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</si>
  <si>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</si>
  <si>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</si>
  <si>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</si>
  <si>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</si>
  <si>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</si>
  <si>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</si>
  <si>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</si>
  <si>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</si>
  <si>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</si>
  <si>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</si>
  <si>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</si>
  <si>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</si>
  <si>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</si>
  <si>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</si>
  <si>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</si>
  <si>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</si>
  <si>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</si>
  <si>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</si>
  <si>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</si>
  <si>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</si>
  <si>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</si>
  <si>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</si>
  <si>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</si>
  <si>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</si>
  <si>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</si>
  <si>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</si>
  <si>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</si>
  <si>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</si>
  <si>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</si>
  <si>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</si>
  <si>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</si>
  <si>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</si>
  <si>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</si>
  <si>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</si>
  <si>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</si>
  <si>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</si>
  <si>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</si>
  <si>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</si>
  <si>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</si>
  <si>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</si>
  <si>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</si>
  <si>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</si>
  <si>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</si>
  <si>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</si>
  <si>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</si>
  <si>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</si>
  <si>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</si>
  <si>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</si>
  <si>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</si>
  <si>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</si>
  <si>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</si>
  <si>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</si>
  <si>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</si>
  <si>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</si>
  <si>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</si>
  <si>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</si>
  <si>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</si>
  <si>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</si>
  <si>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</si>
  <si>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</si>
  <si>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</si>
  <si>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</si>
  <si>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</si>
  <si>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</si>
  <si>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</si>
  <si>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</si>
  <si>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</si>
  <si>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</si>
  <si>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</si>
  <si>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</si>
  <si>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</si>
  <si>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</si>
  <si>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</si>
  <si>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</si>
  <si>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</si>
  <si>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</si>
  <si>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</si>
  <si>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</si>
  <si>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</si>
  <si>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</si>
  <si>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</si>
  <si>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</si>
  <si>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</si>
  <si>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</si>
  <si>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</si>
  <si>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</si>
  <si>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</si>
  <si>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</si>
  <si>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</si>
  <si>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</si>
  <si>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</si>
  <si>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</si>
  <si>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</si>
  <si>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</si>
  <si>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</si>
  <si>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</si>
  <si>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</si>
  <si>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</si>
  <si>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</si>
  <si>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</si>
  <si>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</si>
  <si>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</si>
  <si>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</si>
  <si>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</si>
  <si>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</si>
  <si>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</si>
  <si>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</si>
  <si>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</si>
  <si>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</si>
  <si>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</si>
  <si>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</si>
  <si>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</si>
  <si>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</si>
  <si>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</si>
  <si>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</si>
  <si>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</si>
  <si>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</si>
  <si>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</si>
  <si>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</si>
  <si>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</si>
  <si>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</si>
  <si>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</si>
  <si>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</si>
  <si>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</si>
  <si>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</si>
  <si>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</si>
  <si>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</si>
  <si>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</si>
  <si>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</si>
  <si>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</si>
  <si>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</si>
  <si>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</si>
  <si>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</si>
  <si>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</si>
  <si>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</si>
  <si>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</si>
  <si>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</si>
  <si>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</si>
  <si>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</si>
  <si>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</si>
  <si>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</si>
  <si>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</si>
  <si>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</si>
  <si>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</si>
  <si>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</si>
  <si>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</si>
  <si>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</si>
  <si>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</si>
  <si>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</si>
  <si>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</si>
  <si>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</si>
  <si>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</si>
  <si>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</si>
  <si>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</si>
  <si>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</si>
  <si>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</si>
  <si>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</si>
  <si>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</si>
  <si>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</si>
  <si>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</si>
  <si>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</si>
  <si>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</si>
  <si>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</si>
  <si>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</si>
  <si>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</si>
  <si>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</si>
  <si>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</si>
  <si>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</si>
  <si>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</si>
  <si>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</si>
  <si>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</si>
  <si>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</si>
  <si>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</si>
  <si>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</si>
  <si>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</si>
  <si>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</si>
  <si>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</si>
  <si>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</si>
  <si>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</si>
  <si>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</si>
  <si>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</si>
  <si>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</si>
  <si>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</si>
  <si>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</si>
  <si>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</si>
  <si>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</si>
  <si>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</si>
  <si>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</si>
  <si>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</si>
  <si>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</si>
  <si>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</si>
  <si>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</si>
  <si>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</si>
  <si>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</si>
  <si>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</si>
  <si>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</si>
  <si>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</si>
  <si>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</si>
  <si>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</si>
  <si>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</si>
  <si>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</si>
  <si>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</si>
  <si>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</si>
  <si>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</si>
  <si>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</si>
  <si>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</si>
  <si>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</si>
  <si>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</si>
  <si>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</si>
  <si>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</si>
  <si>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</si>
  <si>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</si>
  <si>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</si>
  <si>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</si>
  <si>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</si>
  <si>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</si>
  <si>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</si>
  <si>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</si>
  <si>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</si>
  <si>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</si>
  <si>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</si>
  <si>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</si>
  <si>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</si>
  <si>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</si>
  <si>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</si>
  <si>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</si>
  <si>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</si>
  <si>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</si>
  <si>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</si>
  <si>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</si>
  <si>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</si>
  <si>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</si>
  <si>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</si>
  <si>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</si>
  <si>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</si>
  <si>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</si>
  <si>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</si>
  <si>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</si>
  <si>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</si>
  <si>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</si>
  <si>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</si>
  <si>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</si>
  <si>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</si>
  <si>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</si>
  <si>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</si>
  <si>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</si>
  <si>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</si>
  <si>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</si>
  <si>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</si>
  <si>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</si>
  <si>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</si>
  <si>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</si>
  <si>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</si>
  <si>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</si>
  <si>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</si>
  <si>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</si>
  <si>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</si>
  <si>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</si>
  <si>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</si>
  <si>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</si>
  <si>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</si>
  <si>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</si>
  <si>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</si>
  <si>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</si>
  <si>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</si>
  <si>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</si>
  <si>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</si>
  <si>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</si>
  <si>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</si>
  <si>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</si>
  <si>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</si>
  <si>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</si>
  <si>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</si>
  <si>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</si>
  <si>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</si>
  <si>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</si>
  <si>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</si>
  <si>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</si>
  <si>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</si>
  <si>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</si>
  <si>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</si>
  <si>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</si>
  <si>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</si>
  <si>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</si>
  <si>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</si>
  <si>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</si>
  <si>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</si>
  <si>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</si>
  <si>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</si>
  <si>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</si>
  <si>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</si>
  <si>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</si>
  <si>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</si>
  <si>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</si>
  <si>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</si>
  <si>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</si>
  <si>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</si>
  <si>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</si>
  <si>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</si>
  <si>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</si>
  <si>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</si>
  <si>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</si>
  <si>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</si>
  <si>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</si>
  <si>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</si>
  <si>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</si>
  <si>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</si>
  <si>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</si>
  <si>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</si>
  <si>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</si>
  <si>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</si>
  <si>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</si>
  <si>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</si>
  <si>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</si>
  <si>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</si>
  <si>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</si>
  <si>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</si>
  <si>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</si>
  <si>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</si>
  <si>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</si>
  <si>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</si>
  <si>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</si>
  <si>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</si>
  <si>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</si>
  <si>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</si>
  <si>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</si>
  <si>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</si>
  <si>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</si>
  <si>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</si>
  <si>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</si>
  <si>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</si>
  <si>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</si>
  <si>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</si>
  <si>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</si>
  <si>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</si>
  <si>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</si>
  <si>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</si>
  <si>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</si>
  <si>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</si>
  <si>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</si>
  <si>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</si>
  <si>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</si>
  <si>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</si>
  <si>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</si>
  <si>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</si>
  <si>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</si>
  <si>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</si>
  <si>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</si>
  <si>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</si>
  <si>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</si>
  <si>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</si>
  <si>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</si>
  <si>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</si>
  <si>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</si>
  <si>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</si>
  <si>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</si>
  <si>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</si>
  <si>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</si>
  <si>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</si>
  <si>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</si>
  <si>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</si>
  <si>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</si>
  <si>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</si>
  <si>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</si>
  <si>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</si>
  <si>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</si>
  <si>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</si>
  <si>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</si>
  <si>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</si>
  <si>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</si>
  <si>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</si>
  <si>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</si>
  <si>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</si>
  <si>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</si>
  <si>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</si>
  <si>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</si>
  <si>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</si>
  <si>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</si>
  <si>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</si>
  <si>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</si>
  <si>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</si>
  <si>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</si>
  <si>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</si>
  <si>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</si>
  <si>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</si>
  <si>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</si>
  <si>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</si>
  <si>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</si>
  <si>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</si>
  <si>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</si>
  <si>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</si>
  <si>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</si>
  <si>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</si>
  <si>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</si>
  <si>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</si>
  <si>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</si>
  <si>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</si>
  <si>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</si>
  <si>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</si>
  <si>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</si>
  <si>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</si>
  <si>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</si>
  <si>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</si>
  <si>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</si>
  <si>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</si>
  <si>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</si>
  <si>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</si>
  <si>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</si>
  <si>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</si>
  <si>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</si>
  <si>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</si>
  <si>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</si>
  <si>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</si>
  <si>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</si>
  <si>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</si>
  <si>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</si>
  <si>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</si>
  <si>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</si>
  <si>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</si>
  <si>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</si>
  <si>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</si>
  <si>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</si>
  <si>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</si>
  <si>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</si>
  <si>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</si>
  <si>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</si>
  <si>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</si>
  <si>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</si>
  <si>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</si>
  <si>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</si>
  <si>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</si>
  <si>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</si>
  <si>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</si>
  <si>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</si>
  <si>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</si>
  <si>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</si>
  <si>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</si>
  <si>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</si>
  <si>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</si>
  <si>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</si>
  <si>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</si>
  <si>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</si>
  <si>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</si>
  <si>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</si>
  <si>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</si>
  <si>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</si>
  <si>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</si>
  <si>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</si>
  <si>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</si>
  <si>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</si>
  <si>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</si>
  <si>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</si>
  <si>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</si>
  <si>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</si>
  <si>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</si>
  <si>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</si>
  <si>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</si>
  <si>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</si>
  <si>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</si>
  <si>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</si>
  <si>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</si>
  <si>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</si>
  <si>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</si>
  <si>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</si>
  <si>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</si>
  <si>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</si>
  <si>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</si>
  <si>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</si>
  <si>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</si>
  <si>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</si>
  <si>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</si>
  <si>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</si>
  <si>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</si>
  <si>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</si>
  <si>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</si>
  <si>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</si>
  <si>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</si>
  <si>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</si>
  <si>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</si>
  <si>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</si>
  <si>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</si>
  <si>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</si>
  <si>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</si>
  <si>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</si>
  <si>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</si>
  <si>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</si>
  <si>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</si>
  <si>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</si>
  <si>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</si>
  <si>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</si>
  <si>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</si>
  <si>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</si>
  <si>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</si>
  <si>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</si>
  <si>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</si>
  <si>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</si>
  <si>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</si>
  <si>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</si>
  <si>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</si>
  <si>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</si>
  <si>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</si>
  <si>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</si>
  <si>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</si>
  <si>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</si>
  <si>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</si>
  <si>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</si>
  <si>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</si>
  <si>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</si>
  <si>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</si>
  <si>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</si>
  <si>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</si>
  <si>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</si>
  <si>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</si>
  <si>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</si>
  <si>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</si>
  <si>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</si>
  <si>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</si>
  <si>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</si>
  <si>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</si>
  <si>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</si>
  <si>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</si>
  <si>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</si>
  <si>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</si>
  <si>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</si>
  <si>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</si>
  <si>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</si>
  <si>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</si>
  <si>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</si>
  <si>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</si>
  <si>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</si>
  <si>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</si>
  <si>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</si>
  <si>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</si>
  <si>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</si>
  <si>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</si>
  <si>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</si>
  <si>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</si>
  <si>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</si>
  <si>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</si>
  <si>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</si>
  <si>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</si>
  <si>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</si>
  <si>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</si>
  <si>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</si>
  <si>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</si>
  <si>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</si>
  <si>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</si>
  <si>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</si>
  <si>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</si>
  <si>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</si>
  <si>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</si>
  <si>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</si>
  <si>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</si>
  <si>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</si>
  <si>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</si>
  <si>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</si>
  <si>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</si>
  <si>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</si>
  <si>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</si>
  <si>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</si>
  <si>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</si>
  <si>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</si>
  <si>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</si>
  <si>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</si>
  <si>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</si>
  <si>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</si>
  <si>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</si>
  <si>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</si>
  <si>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</si>
  <si>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</si>
  <si>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</si>
  <si>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</si>
  <si>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</si>
  <si>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</si>
  <si>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</si>
  <si>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</si>
  <si>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</si>
  <si>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</si>
  <si>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</si>
  <si>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</si>
  <si>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</si>
  <si>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</si>
  <si>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</si>
  <si>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</si>
  <si>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</si>
  <si>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</si>
  <si>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</si>
  <si>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</si>
  <si>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</si>
  <si>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</si>
  <si>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</si>
  <si>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</si>
  <si>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</si>
  <si>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</si>
  <si>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</si>
  <si>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</si>
  <si>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</si>
  <si>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</si>
  <si>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</si>
  <si>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</si>
  <si>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</si>
  <si>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</si>
  <si>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</si>
  <si>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</si>
  <si>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</si>
  <si>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</si>
  <si>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</si>
  <si>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</si>
  <si>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</si>
  <si>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</si>
  <si>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</si>
  <si>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</si>
  <si>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</si>
  <si>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</si>
  <si>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</si>
  <si>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</si>
  <si>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</si>
  <si>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</si>
  <si>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</si>
  <si>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</si>
  <si>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</si>
  <si>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</si>
  <si>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</si>
  <si>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</si>
  <si>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</si>
  <si>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</si>
  <si>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</si>
  <si>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</si>
  <si>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</si>
  <si>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</si>
  <si>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</si>
  <si>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</si>
  <si>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</si>
  <si>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</si>
  <si>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</si>
  <si>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</si>
  <si>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</si>
  <si>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</si>
  <si>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</si>
  <si>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</si>
  <si>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</si>
  <si>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</si>
  <si>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</si>
  <si>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</si>
  <si>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</si>
  <si>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</si>
  <si>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</si>
  <si>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</si>
  <si>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</si>
  <si>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</si>
  <si>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</si>
  <si>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</si>
  <si>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</si>
  <si>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Christian Schapfl</t>
  </si>
  <si>
    <t>MC Wetter</t>
  </si>
  <si>
    <t>DE_GGA03</t>
  </si>
  <si>
    <t>DE_GHA03</t>
  </si>
  <si>
    <t>DE_GKO03</t>
  </si>
  <si>
    <t>Stadtwerke Bad Tölz</t>
  </si>
  <si>
    <t>9870075300003</t>
  </si>
  <si>
    <t>edm@kos-energie.de</t>
  </si>
  <si>
    <t>081188991-551</t>
  </si>
  <si>
    <t>Bad Tölz</t>
  </si>
  <si>
    <t>An der Osterleite 2</t>
  </si>
  <si>
    <t>NCHN0070075300003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</si>
</sst>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42226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83646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Bad Tölz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zoomScale="115" zoomScaleNormal="115" workbookViewId="0">
      <selection activeCell="E17" sqref="E1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Bad Tölz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Bad Tölz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 t="str">
        <f>Netzbetreiber!$D$11</f>
        <v>9870075300003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1" t="s">
        <v>617</v>
      </c>
      <c r="I13" s="271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576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7" t="s">
        <v>610</v>
      </c>
      <c r="I22" s="267" t="s">
        <v>611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619</v>
      </c>
      <c r="E23" s="15"/>
      <c r="H23" s="267" t="s">
        <v>613</v>
      </c>
      <c r="I23" s="8" t="s">
        <v>609</v>
      </c>
      <c r="J23" s="8"/>
      <c r="K23" s="8"/>
      <c r="L23" s="268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7" t="s">
        <v>612</v>
      </c>
      <c r="I24" s="267" t="s">
        <v>619</v>
      </c>
      <c r="J24" s="8"/>
      <c r="K24" s="8"/>
      <c r="L24" s="270" t="s">
        <v>620</v>
      </c>
      <c r="M24" s="270" t="s">
        <v>622</v>
      </c>
      <c r="N24" s="270" t="s">
        <v>621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623</v>
      </c>
      <c r="D27" s="42" t="s">
        <v>624</v>
      </c>
      <c r="E27" s="15"/>
      <c r="H27" s="297" t="s">
        <v>624</v>
      </c>
      <c r="I27" s="269" t="s">
        <v>625</v>
      </c>
      <c r="J27" s="269" t="s">
        <v>626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627</v>
      </c>
      <c r="I28" s="270" t="s">
        <v>628</v>
      </c>
      <c r="J28" s="270" t="s">
        <v>629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630</v>
      </c>
      <c r="I29" s="270" t="s">
        <v>631</v>
      </c>
      <c r="J29" s="270" t="s">
        <v>632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633</v>
      </c>
      <c r="I32" s="270" t="s">
        <v>634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635</v>
      </c>
      <c r="I33" s="267" t="s">
        <v>630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550</v>
      </c>
      <c r="C35" s="24" t="s">
        <v>498</v>
      </c>
      <c r="D35" s="42">
        <v>6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340" t="s">
        <v>665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E28" sqref="E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Bad Tölz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Bad Tölz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9870075300003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1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1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3" t="str">
        <f>INDEX('SLP-Verfahren'!D48:D62,'SLP-Temp-Gebiet #01'!F10)</f>
        <v>Bad Tölz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2"/>
      <c r="G14" s="263"/>
      <c r="H14" s="51"/>
      <c r="I14" s="57"/>
      <c r="J14" s="130"/>
      <c r="K14" s="130"/>
      <c r="L14" s="130"/>
      <c r="M14" s="130"/>
      <c r="N14" s="130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2"/>
      <c r="G15" s="263"/>
      <c r="H15" s="51"/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657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MC Wetter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156" t="s">
        <v>665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3110980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MC Wetter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Bad Tölz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3110980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534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Bad Tölz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Bad Tölz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9870075300003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1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1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2" t="s">
        <v>85</v>
      </c>
      <c r="G14" s="263" t="s">
        <v>573</v>
      </c>
      <c r="H14" s="51">
        <v>0</v>
      </c>
      <c r="I14" s="57"/>
      <c r="J14" s="130"/>
      <c r="K14" s="130"/>
      <c r="L14" s="130"/>
      <c r="M14" s="130"/>
      <c r="N14" s="130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2" t="s">
        <v>71</v>
      </c>
      <c r="G15" s="263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534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22" sqref="I2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52.8554687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Bad Tölz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Stadtwerke Bad Tölz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9870075300003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4" t="s">
        <v>649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164" t="s">
        <v>51</v>
      </c>
      <c r="F11" s="295" t="str">
        <f>VLOOKUP($E11,'BDEW-Standard'!$B$3:$M$158,F$9,0)</f>
        <v>G13</v>
      </c>
      <c r="H11" s="166">
        <f>ROUND(VLOOKUP($E11,'BDEW-Standard'!$B$3:$M$158,H$9,0),7)</f>
        <v>3.0217399</v>
      </c>
      <c r="I11" s="166">
        <f>ROUND(VLOOKUP($E11,'BDEW-Standard'!$B$3:$M$158,I$9,0),7)</f>
        <v>-37.182360000000003</v>
      </c>
      <c r="J11" s="166">
        <f>ROUND(VLOOKUP($E11,'BDEW-Standard'!$B$3:$M$158,J$9,0),7)</f>
        <v>5.6477170000000001</v>
      </c>
      <c r="K11" s="166">
        <f>ROUND(VLOOKUP($E11,'BDEW-Standard'!$B$3:$M$158,K$9,0),7)</f>
        <v>9.5626199999999995E-2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1.0018840312810888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1">
        <v>1</v>
      </c>
      <c r="C12" s="142" t="str">
        <f t="shared" ref="C12:C41" si="0">$D$6</f>
        <v>Stadtwerke Bad Tölz</v>
      </c>
      <c r="D12" s="62" t="s">
        <v>247</v>
      </c>
      <c r="E12" s="165" t="s">
        <v>51</v>
      </c>
      <c r="F12" s="296" t="str">
        <f>VLOOKUP($E12,'BDEW-Standard'!$B$3:$M$158,F$9,0)</f>
        <v>G13</v>
      </c>
      <c r="H12" s="273">
        <f>ROUND(VLOOKUP($E12,'BDEW-Standard'!$B$3:$M$158,H$9,0),7)</f>
        <v>3.0217399</v>
      </c>
      <c r="I12" s="273">
        <f>ROUND(VLOOKUP($E12,'BDEW-Standard'!$B$3:$M$158,I$9,0),7)</f>
        <v>-37.182360000000003</v>
      </c>
      <c r="J12" s="273">
        <f>ROUND(VLOOKUP($E12,'BDEW-Standard'!$B$3:$M$158,J$9,0),7)</f>
        <v>5.6477170000000001</v>
      </c>
      <c r="K12" s="273">
        <f>ROUND(VLOOKUP($E12,'BDEW-Standard'!$B$3:$M$158,K$9,0),7)</f>
        <v>9.5626199999999995E-2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7" si="1">($H12/(1+($I12/($Q$9-$L12))^$J12)+$K12)+MAX($M12*$Q$9+$N12,$O12*$Q$9+$P12)</f>
        <v>1.0018840312810888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17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Stadtwerke Bad Tölz</v>
      </c>
      <c r="D13" s="62" t="s">
        <v>247</v>
      </c>
      <c r="E13" s="165" t="s">
        <v>61</v>
      </c>
      <c r="F13" s="296" t="str">
        <f>VLOOKUP($E13,'BDEW-Standard'!$B$3:$M$158,F$9,0)</f>
        <v>G23</v>
      </c>
      <c r="H13" s="273">
        <f>ROUND(VLOOKUP($E13,'BDEW-Standard'!$B$3:$M$158,H$9,0),7)</f>
        <v>2.3548083000000002</v>
      </c>
      <c r="I13" s="273">
        <f>ROUND(VLOOKUP($E13,'BDEW-Standard'!$B$3:$M$158,I$9,0),7)</f>
        <v>-34.715029899999998</v>
      </c>
      <c r="J13" s="273">
        <f>ROUND(VLOOKUP($E13,'BDEW-Standard'!$B$3:$M$158,J$9,0),7)</f>
        <v>5.8675639000000004</v>
      </c>
      <c r="K13" s="273">
        <f>ROUND(VLOOKUP($E13,'BDEW-Standard'!$B$3:$M$158,K$9,0),7)</f>
        <v>0.12524099999999999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1.0265751969480519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Stadtwerke Bad Tölz</v>
      </c>
      <c r="D14" s="62" t="s">
        <v>247</v>
      </c>
      <c r="E14" s="165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Stadtwerke Bad Tölz</v>
      </c>
      <c r="D15" s="62" t="s">
        <v>247</v>
      </c>
      <c r="E15" s="165" t="s">
        <v>660</v>
      </c>
      <c r="F15" s="296" t="str">
        <f>VLOOKUP($E15,'BDEW-Standard'!$B$3:$M$158,F$9,0)</f>
        <v>KO3</v>
      </c>
      <c r="H15" s="273">
        <f>ROUND(VLOOKUP($E15,'BDEW-Standard'!$B$3:$M$158,H$9,0),7)</f>
        <v>2.7172288</v>
      </c>
      <c r="I15" s="273">
        <f>ROUND(VLOOKUP($E15,'BDEW-Standard'!$B$3:$M$158,I$9,0),7)</f>
        <v>-35.141256300000002</v>
      </c>
      <c r="J15" s="273">
        <f>ROUND(VLOOKUP($E15,'BDEW-Standard'!$B$3:$M$158,J$9,0),7)</f>
        <v>7.1303394999999998</v>
      </c>
      <c r="K15" s="273">
        <f>ROUND(VLOOKUP($E15,'BDEW-Standard'!$B$3:$M$158,K$9,0),7)</f>
        <v>0.14184720000000001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1.0630299199876638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3" customFormat="1">
      <c r="B16" s="144">
        <v>5</v>
      </c>
      <c r="C16" s="145" t="str">
        <f t="shared" si="0"/>
        <v>Stadtwerke Bad Tölz</v>
      </c>
      <c r="D16" s="62" t="s">
        <v>247</v>
      </c>
      <c r="E16" s="165" t="s">
        <v>659</v>
      </c>
      <c r="F16" s="296" t="str">
        <f>VLOOKUP($E16,'BDEW-Standard'!$B$3:$M$158,F$9,0)</f>
        <v>HA3</v>
      </c>
      <c r="H16" s="273">
        <f>ROUND(VLOOKUP($E16,'BDEW-Standard'!$B$3:$M$158,H$9,0),7)</f>
        <v>3.5811213999999998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4.4841600000000002E-2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3" customFormat="1">
      <c r="B17" s="144">
        <v>6</v>
      </c>
      <c r="C17" s="145" t="str">
        <f t="shared" si="0"/>
        <v>Stadtwerke Bad Tölz</v>
      </c>
      <c r="D17" s="62" t="s">
        <v>247</v>
      </c>
      <c r="E17" s="165" t="s">
        <v>658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Stadtwerke Bad Tölz</v>
      </c>
      <c r="D18" s="62"/>
      <c r="E18" s="165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3" customFormat="1">
      <c r="B19" s="144">
        <v>8</v>
      </c>
      <c r="C19" s="145" t="str">
        <f t="shared" si="0"/>
        <v>Stadtwerke Bad Tölz</v>
      </c>
      <c r="D19" s="62"/>
      <c r="E19" s="165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3" customFormat="1">
      <c r="B20" s="144">
        <v>9</v>
      </c>
      <c r="C20" s="145" t="str">
        <f t="shared" si="0"/>
        <v>Stadtwerke Bad Tölz</v>
      </c>
      <c r="D20" s="62"/>
      <c r="E20" s="165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3" customFormat="1">
      <c r="B21" s="144">
        <v>10</v>
      </c>
      <c r="C21" s="145" t="str">
        <f t="shared" si="0"/>
        <v>Stadtwerke Bad Tölz</v>
      </c>
      <c r="D21" s="62"/>
      <c r="E21" s="165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3" customFormat="1">
      <c r="B22" s="144">
        <v>11</v>
      </c>
      <c r="C22" s="145" t="str">
        <f t="shared" si="0"/>
        <v>Stadtwerke Bad Tölz</v>
      </c>
      <c r="D22" s="62"/>
      <c r="E22" s="165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3" customFormat="1">
      <c r="B23" s="144">
        <v>12</v>
      </c>
      <c r="C23" s="145" t="str">
        <f t="shared" si="0"/>
        <v>Stadtwerke Bad Tölz</v>
      </c>
      <c r="D23" s="62"/>
      <c r="E23" s="165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3" customFormat="1">
      <c r="B24" s="144">
        <v>13</v>
      </c>
      <c r="C24" s="145" t="str">
        <f t="shared" si="0"/>
        <v>Stadtwerke Bad Tölz</v>
      </c>
      <c r="D24" s="62"/>
      <c r="E24" s="165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Stadtwerke Bad Tölz</v>
      </c>
      <c r="D25" s="62"/>
      <c r="E25" s="165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Stadtwerke Bad Tölz</v>
      </c>
      <c r="D26" s="62"/>
      <c r="E26" s="165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Stadtwerke Bad Tölz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Stadtwerke Bad Tölz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Stadtwerke Bad Tölz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Stadtwerke Bad Tölz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Stadtwerke Bad Tölz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Stadtwerke Bad Tölz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Stadtwerke Bad Tölz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Stadtwerke Bad Tölz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Stadtwerke Bad Tölz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Stadtwerke Bad Tölz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Stadtwerke Bad Tölz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Stadtwerke Bad Tölz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Stadtwerke Bad Tölz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Stadtwerke Bad Tölz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Stadtwerke Bad Tölz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26:F41 Y12:Y41 F12:F25 E12:E27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L17" sqref="L1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Bad Tölz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Bad Tölz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9870075300003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1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56" zoomScale="80" zoomScaleNormal="80" workbookViewId="0">
      <selection activeCell="B58" sqref="B58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546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653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546</v>
      </c>
    </row>
    <row r="2" spans="1:16">
      <c r="A2" s="233"/>
      <c r="B2" s="232" t="s">
        <v>459</v>
      </c>
    </row>
    <row r="3" spans="1:16" ht="20.100000000000001" customHeight="1">
      <c r="A3" s="351" t="s">
        <v>248</v>
      </c>
      <c r="B3" s="234" t="s">
        <v>86</v>
      </c>
      <c r="C3" s="235"/>
      <c r="D3" s="353" t="s">
        <v>460</v>
      </c>
      <c r="E3" s="354"/>
      <c r="F3" s="354"/>
      <c r="G3" s="354"/>
      <c r="H3" s="354"/>
      <c r="I3" s="354"/>
      <c r="J3" s="355"/>
      <c r="K3" s="236"/>
      <c r="L3" s="236"/>
      <c r="M3" s="236"/>
      <c r="N3" s="236"/>
      <c r="O3" s="237"/>
      <c r="P3" s="236"/>
    </row>
    <row r="4" spans="1:16" ht="20.100000000000001" customHeight="1">
      <c r="A4" s="352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Simon, Klaus</cp:lastModifiedBy>
  <cp:lastPrinted>2015-03-20T22:59:10Z</cp:lastPrinted>
  <dcterms:created xsi:type="dcterms:W3CDTF">2015-01-15T05:25:41Z</dcterms:created>
  <dcterms:modified xsi:type="dcterms:W3CDTF">2019-11-07T09:12:46Z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